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L:\Овсянкина\Подмосковье Юля\ДОГОВОРА\РЕГИОНЫ РОССИИ\ИВАНОВСКАЯ ОБЛАСТЬ\Решма\Программы 2025\"/>
    </mc:Choice>
  </mc:AlternateContent>
  <xr:revisionPtr revIDLastSave="0" documentId="8_{0B2D96D6-A9FB-4B63-81E9-92B61918F3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Восстановление после травм и оп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1" i="3" l="1"/>
  <c r="T21" i="3"/>
  <c r="N13" i="3"/>
  <c r="N21" i="3" s="1"/>
  <c r="O13" i="3"/>
  <c r="O21" i="3" s="1"/>
  <c r="P13" i="3"/>
  <c r="P21" i="3" s="1"/>
  <c r="Q13" i="3"/>
  <c r="Q21" i="3" s="1"/>
  <c r="R13" i="3"/>
  <c r="S13" i="3"/>
  <c r="S21" i="3" s="1"/>
  <c r="T13" i="3"/>
  <c r="U13" i="3"/>
  <c r="U21" i="3" s="1"/>
  <c r="U22" i="3"/>
  <c r="T22" i="3"/>
  <c r="S22" i="3"/>
  <c r="R22" i="3"/>
  <c r="Q22" i="3"/>
  <c r="P22" i="3"/>
  <c r="O22" i="3"/>
  <c r="N22" i="3"/>
  <c r="M23" i="3"/>
  <c r="T23" i="3" s="1"/>
  <c r="M24" i="3"/>
  <c r="U24" i="3" s="1"/>
  <c r="U23" i="3"/>
  <c r="S23" i="3"/>
  <c r="U20" i="3"/>
  <c r="T20" i="3"/>
  <c r="S20" i="3"/>
  <c r="R20" i="3"/>
  <c r="Q20" i="3"/>
  <c r="P20" i="3"/>
  <c r="O20" i="3"/>
  <c r="N20" i="3"/>
  <c r="O24" i="3" l="1"/>
  <c r="P24" i="3"/>
  <c r="Q24" i="3"/>
  <c r="N24" i="3"/>
  <c r="R24" i="3"/>
  <c r="S24" i="3"/>
  <c r="O23" i="3"/>
  <c r="T24" i="3"/>
  <c r="Q23" i="3"/>
  <c r="N23" i="3"/>
  <c r="P23" i="3"/>
  <c r="R23" i="3"/>
  <c r="U11" i="3"/>
  <c r="T11" i="3"/>
  <c r="S11" i="3"/>
  <c r="R11" i="3"/>
  <c r="Q11" i="3"/>
  <c r="P11" i="3"/>
  <c r="O11" i="3"/>
  <c r="N11" i="3"/>
  <c r="U10" i="3"/>
  <c r="T10" i="3"/>
  <c r="R10" i="3"/>
  <c r="S10" i="3"/>
  <c r="Q10" i="3"/>
  <c r="P10" i="3"/>
  <c r="O10" i="3"/>
  <c r="N10" i="3"/>
  <c r="U9" i="3"/>
  <c r="T9" i="3"/>
  <c r="S9" i="3"/>
  <c r="R9" i="3"/>
  <c r="Q9" i="3"/>
  <c r="P9" i="3"/>
  <c r="O9" i="3"/>
  <c r="N9" i="3"/>
  <c r="U5" i="3"/>
  <c r="T5" i="3"/>
  <c r="S5" i="3"/>
  <c r="R5" i="3"/>
  <c r="Q5" i="3"/>
  <c r="P5" i="3"/>
  <c r="O5" i="3"/>
  <c r="N5" i="3"/>
  <c r="M8" i="3"/>
  <c r="N8" i="3" s="1"/>
  <c r="O8" i="3" s="1"/>
  <c r="P8" i="3" s="1"/>
  <c r="Q8" i="3" s="1"/>
  <c r="R8" i="3" s="1"/>
  <c r="S8" i="3" s="1"/>
  <c r="T8" i="3" s="1"/>
  <c r="U8" i="3" s="1"/>
  <c r="N25" i="3" l="1"/>
  <c r="N26" i="3" s="1"/>
  <c r="P25" i="3"/>
  <c r="P26" i="3" s="1"/>
  <c r="R25" i="3"/>
  <c r="R26" i="3" s="1"/>
  <c r="S25" i="3"/>
  <c r="S26" i="3" s="1"/>
  <c r="T25" i="3"/>
  <c r="T26" i="3" s="1"/>
  <c r="O25" i="3"/>
  <c r="O26" i="3" s="1"/>
  <c r="Q25" i="3"/>
  <c r="Q26" i="3" s="1"/>
  <c r="U25" i="3"/>
  <c r="U2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Амбулатория2</author>
  </authors>
  <commentList>
    <comment ref="M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психолог 570 руб</t>
        </r>
      </text>
    </comment>
    <comment ref="M8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 xml:space="preserve">40 мин работы диетсестры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M9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ЛФК-групповая</t>
        </r>
      </text>
    </comment>
    <comment ref="M10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прямые расходвы массаж ручной 1,5 ед.</t>
        </r>
      </text>
    </comment>
    <comment ref="M11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общая магнитотерапия-200, Биоптрон-150
</t>
        </r>
      </text>
    </comment>
    <comment ref="M12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общая магнитотерапия-200, Биоптрон-150
</t>
        </r>
      </text>
    </comment>
  </commentList>
</comments>
</file>

<file path=xl/sharedStrings.xml><?xml version="1.0" encoding="utf-8"?>
<sst xmlns="http://schemas.openxmlformats.org/spreadsheetml/2006/main" count="46" uniqueCount="39">
  <si>
    <t>№п/п</t>
  </si>
  <si>
    <t>Наименование процедуры</t>
  </si>
  <si>
    <t>Эффекты</t>
  </si>
  <si>
    <t>Частота процедур</t>
  </si>
  <si>
    <t>Кол-во дней и процедур в программе</t>
  </si>
  <si>
    <t xml:space="preserve">Осмотр врача-терапевта </t>
  </si>
  <si>
    <t>назначение и контроль лечения</t>
  </si>
  <si>
    <t>день первый, далее по графику</t>
  </si>
  <si>
    <t>Консультация невролога</t>
  </si>
  <si>
    <t>при необходимости</t>
  </si>
  <si>
    <t>Консультация психолога</t>
  </si>
  <si>
    <t>Диетотерапия или стандартное питание (по показаниям)</t>
  </si>
  <si>
    <t>ежедневно</t>
  </si>
  <si>
    <t>улучшение мышечного тонуса, подвижности суставов, восстановление утраченных функций, восстановление нарушенных мышечно-проприоцептивных взаимоотношений.</t>
  </si>
  <si>
    <t xml:space="preserve">через день </t>
  </si>
  <si>
    <t xml:space="preserve">Массаж ручной или аппаратный одной зоны (1,5 ед) </t>
  </si>
  <si>
    <t>улучшение кровообращения, нормализация мышечного тонуса</t>
  </si>
  <si>
    <t>сосудорасширяющее,противовоспалительное действие,стимуляция обменных процессов, стимуляция процессов саногенеза</t>
  </si>
  <si>
    <t>Аппаратная реабилитация на роботизированных и механотерапевтических устройствах, технологии виртуальной реальности:</t>
  </si>
  <si>
    <t>Кинезотерапия на аппарате Орторент Мото</t>
  </si>
  <si>
    <t>Кинезотерапия на системе БОС-кинезис</t>
  </si>
  <si>
    <t>Терапия на имитаторе опорной нагрузки подошвенный "Корвит"</t>
  </si>
  <si>
    <t>Дорожка беговая Ergo-Fit 4000</t>
  </si>
  <si>
    <t>Занятия на велотренажере ERGO-FIT 4000</t>
  </si>
  <si>
    <t>улучшает кровоснабжение органов и тканей, снижает мышечный гипертонус, оказывает седативное действие</t>
  </si>
  <si>
    <t>Круглосуточное наблюдение дежурной службы</t>
  </si>
  <si>
    <t>при возникновении острых состояний</t>
  </si>
  <si>
    <t>Экстренная и неотложная помощь</t>
  </si>
  <si>
    <t>Пассивная аппаратная механотерапия для сустава</t>
  </si>
  <si>
    <t>Тренировка баланса на стабилоплатформе с двухсторонней опорой</t>
  </si>
  <si>
    <t>1 из вышеперечисленных</t>
  </si>
  <si>
    <t xml:space="preserve">Электоромагнитолечение </t>
  </si>
  <si>
    <t>Занятия на аппратном комплексе Habilect с дополненной реальностью</t>
  </si>
  <si>
    <t>Бассейн – свободное плавание (при отсутствии противопоказаний)</t>
  </si>
  <si>
    <t>по графику работы</t>
  </si>
  <si>
    <t>сбаласированное питание</t>
  </si>
  <si>
    <t xml:space="preserve">Лечебная физическая культура </t>
  </si>
  <si>
    <t>по графику работы кабинета</t>
  </si>
  <si>
    <t>ВОССТАНОВЛЕНИЕ ПОСЛЕ ТРАВМ И ОПЕРАЦИЙ ОПОРНО_ДВИГАТЕЛЬНОГО АППАРАТА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</si>
</sst>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rgb="FFFF0000"/>
      <name val="Times New Roman"/>
      <family val="1"/>
      <charset val="204"/>
    </font>
    <font>
      <b/>
      <sz val="10"/>
      <color rgb="FF8666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66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3" borderId="6" xfId="0" applyFont="1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0" fillId="4" borderId="6" xfId="0" applyFill="1" applyBorder="1"/>
    <xf numFmtId="2" fontId="0" fillId="4" borderId="6" xfId="0" applyNumberFormat="1" applyFill="1" applyBorder="1"/>
    <xf numFmtId="0" fontId="2" fillId="0" borderId="0" xfId="0" applyFont="1" applyFill="1" applyBorder="1" applyAlignment="1">
      <alignment horizontal="center" vertical="center" wrapText="1"/>
    </xf>
    <xf numFmtId="0" fontId="2" fillId="4" borderId="6" xfId="0" applyFont="1" applyFill="1" applyBorder="1"/>
    <xf numFmtId="2" fontId="7" fillId="3" borderId="0" xfId="0" applyNumberFormat="1" applyFont="1" applyFill="1" applyBorder="1" applyAlignment="1">
      <alignment horizontal="center" wrapText="1"/>
    </xf>
    <xf numFmtId="2" fontId="2" fillId="4" borderId="6" xfId="0" applyNumberFormat="1" applyFont="1" applyFill="1" applyBorder="1"/>
    <xf numFmtId="2" fontId="0" fillId="5" borderId="6" xfId="0" applyNumberFormat="1" applyFill="1" applyBorder="1"/>
    <xf numFmtId="164" fontId="8" fillId="6" borderId="0" xfId="0" applyNumberFormat="1" applyFont="1" applyFill="1" applyBorder="1" applyAlignment="1">
      <alignment horizontal="center" wrapText="1"/>
    </xf>
    <xf numFmtId="2" fontId="3" fillId="0" borderId="6" xfId="0" applyNumberFormat="1" applyFont="1" applyFill="1" applyBorder="1"/>
    <xf numFmtId="2" fontId="3" fillId="7" borderId="6" xfId="0" applyNumberFormat="1" applyFont="1" applyFill="1" applyBorder="1"/>
    <xf numFmtId="0" fontId="11" fillId="0" borderId="0" xfId="0" applyFont="1"/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6"/>
  <sheetViews>
    <sheetView tabSelected="1" zoomScale="85" zoomScaleNormal="85" workbookViewId="0">
      <selection activeCell="A2" sqref="A2"/>
    </sheetView>
  </sheetViews>
  <sheetFormatPr defaultRowHeight="15" x14ac:dyDescent="0.25"/>
  <cols>
    <col min="1" max="1" width="6.140625" customWidth="1"/>
    <col min="2" max="2" width="42.5703125" customWidth="1"/>
    <col min="3" max="3" width="47.5703125" customWidth="1"/>
    <col min="4" max="4" width="26.5703125" customWidth="1"/>
    <col min="5" max="12" width="5.7109375" customWidth="1"/>
    <col min="13" max="13" width="0" hidden="1" customWidth="1"/>
    <col min="14" max="14" width="9.5703125" hidden="1" customWidth="1"/>
    <col min="15" max="20" width="0" hidden="1" customWidth="1"/>
    <col min="21" max="21" width="11.28515625" hidden="1" customWidth="1"/>
    <col min="22" max="22" width="0" hidden="1" customWidth="1"/>
  </cols>
  <sheetData>
    <row r="1" spans="1:21" ht="20.25" x14ac:dyDescent="0.3">
      <c r="A1" s="52" t="s">
        <v>38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21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x14ac:dyDescent="0.25">
      <c r="A3" s="53" t="s">
        <v>0</v>
      </c>
      <c r="B3" s="55" t="s">
        <v>1</v>
      </c>
      <c r="C3" s="55" t="s">
        <v>2</v>
      </c>
      <c r="D3" s="55" t="s">
        <v>3</v>
      </c>
      <c r="E3" s="55" t="s">
        <v>4</v>
      </c>
      <c r="F3" s="55"/>
      <c r="G3" s="55"/>
      <c r="H3" s="55"/>
      <c r="I3" s="55"/>
      <c r="J3" s="55"/>
      <c r="K3" s="55"/>
      <c r="L3" s="55"/>
    </row>
    <row r="4" spans="1:21" ht="15.75" thickBot="1" x14ac:dyDescent="0.3">
      <c r="A4" s="54"/>
      <c r="B4" s="56"/>
      <c r="C4" s="56"/>
      <c r="D4" s="56"/>
      <c r="E4" s="2">
        <v>7</v>
      </c>
      <c r="F4" s="2">
        <v>8</v>
      </c>
      <c r="G4" s="2">
        <v>9</v>
      </c>
      <c r="H4" s="2">
        <v>10</v>
      </c>
      <c r="I4" s="2">
        <v>11</v>
      </c>
      <c r="J4" s="2">
        <v>12</v>
      </c>
      <c r="K4" s="2">
        <v>13</v>
      </c>
      <c r="L4" s="2">
        <v>14</v>
      </c>
      <c r="M4" s="27"/>
      <c r="N4" s="28">
        <v>7</v>
      </c>
      <c r="O4" s="28">
        <v>8</v>
      </c>
      <c r="P4" s="28">
        <v>9</v>
      </c>
      <c r="Q4" s="28">
        <v>10</v>
      </c>
      <c r="R4" s="28">
        <v>11</v>
      </c>
      <c r="S4" s="28">
        <v>12</v>
      </c>
      <c r="T4" s="28">
        <v>13</v>
      </c>
      <c r="U4" s="28">
        <v>14</v>
      </c>
    </row>
    <row r="5" spans="1:21" ht="30" x14ac:dyDescent="0.25">
      <c r="A5" s="3">
        <v>1</v>
      </c>
      <c r="B5" s="4" t="s">
        <v>5</v>
      </c>
      <c r="C5" s="5" t="s">
        <v>6</v>
      </c>
      <c r="D5" s="6" t="s">
        <v>7</v>
      </c>
      <c r="E5" s="7">
        <v>2</v>
      </c>
      <c r="F5" s="7">
        <v>2</v>
      </c>
      <c r="G5" s="7">
        <v>2</v>
      </c>
      <c r="H5" s="7">
        <v>3</v>
      </c>
      <c r="I5" s="7">
        <v>3</v>
      </c>
      <c r="J5" s="7">
        <v>3</v>
      </c>
      <c r="K5" s="7">
        <v>3</v>
      </c>
      <c r="L5" s="7">
        <v>3</v>
      </c>
      <c r="M5" s="1"/>
      <c r="N5" s="29">
        <f>579.39+415.87</f>
        <v>995.26</v>
      </c>
      <c r="O5" s="29">
        <f>579.39+415.87</f>
        <v>995.26</v>
      </c>
      <c r="P5" s="29">
        <f>579.39+415.87</f>
        <v>995.26</v>
      </c>
      <c r="Q5" s="30">
        <f>579.39+415.87+415.87</f>
        <v>1411.13</v>
      </c>
      <c r="R5" s="30">
        <f>579.39+415.87+415.87</f>
        <v>1411.13</v>
      </c>
      <c r="S5" s="30">
        <f>579.39+415.87+415.87</f>
        <v>1411.13</v>
      </c>
      <c r="T5" s="30">
        <f>579.39+415.87+415.87</f>
        <v>1411.13</v>
      </c>
      <c r="U5" s="30">
        <f>579.39+415.87+415.87</f>
        <v>1411.13</v>
      </c>
    </row>
    <row r="6" spans="1:21" x14ac:dyDescent="0.25">
      <c r="A6" s="8">
        <v>2</v>
      </c>
      <c r="B6" s="9" t="s">
        <v>8</v>
      </c>
      <c r="C6" s="19"/>
      <c r="D6" s="20" t="s">
        <v>34</v>
      </c>
      <c r="E6" s="10">
        <v>1</v>
      </c>
      <c r="F6" s="10">
        <v>1</v>
      </c>
      <c r="G6" s="10">
        <v>1</v>
      </c>
      <c r="H6" s="10">
        <v>1</v>
      </c>
      <c r="I6" s="10">
        <v>1</v>
      </c>
      <c r="J6" s="10">
        <v>1</v>
      </c>
      <c r="K6" s="10">
        <v>1</v>
      </c>
      <c r="L6" s="10">
        <v>1</v>
      </c>
      <c r="M6" s="1">
        <v>579.39</v>
      </c>
      <c r="N6" s="29">
        <v>579.39</v>
      </c>
      <c r="O6" s="29">
        <v>579.39</v>
      </c>
      <c r="P6" s="29">
        <v>579.39</v>
      </c>
      <c r="Q6" s="29">
        <v>579.39</v>
      </c>
      <c r="R6" s="29">
        <v>579.39</v>
      </c>
      <c r="S6" s="29">
        <v>579.39</v>
      </c>
      <c r="T6" s="29">
        <v>579.39</v>
      </c>
      <c r="U6" s="29">
        <v>579.39</v>
      </c>
    </row>
    <row r="7" spans="1:21" x14ac:dyDescent="0.25">
      <c r="A7" s="8">
        <v>3</v>
      </c>
      <c r="B7" s="9" t="s">
        <v>10</v>
      </c>
      <c r="C7" s="19"/>
      <c r="D7" s="26" t="s">
        <v>34</v>
      </c>
      <c r="E7" s="10">
        <v>1</v>
      </c>
      <c r="F7" s="10">
        <v>1</v>
      </c>
      <c r="G7" s="10">
        <v>1</v>
      </c>
      <c r="H7" s="10">
        <v>1</v>
      </c>
      <c r="I7" s="10">
        <v>1</v>
      </c>
      <c r="J7" s="10">
        <v>1</v>
      </c>
      <c r="K7" s="10">
        <v>1</v>
      </c>
      <c r="L7" s="10">
        <v>1</v>
      </c>
      <c r="M7" s="31">
        <v>570</v>
      </c>
      <c r="N7" s="32">
        <v>570</v>
      </c>
      <c r="O7" s="32">
        <v>570</v>
      </c>
      <c r="P7" s="32">
        <v>570</v>
      </c>
      <c r="Q7" s="32">
        <v>570</v>
      </c>
      <c r="R7" s="32">
        <v>570</v>
      </c>
      <c r="S7" s="32">
        <v>570</v>
      </c>
      <c r="T7" s="32">
        <v>570</v>
      </c>
      <c r="U7" s="32">
        <v>570</v>
      </c>
    </row>
    <row r="8" spans="1:21" ht="30" x14ac:dyDescent="0.25">
      <c r="A8" s="8">
        <v>4</v>
      </c>
      <c r="B8" s="9" t="s">
        <v>11</v>
      </c>
      <c r="C8" s="11" t="s">
        <v>35</v>
      </c>
      <c r="D8" s="12" t="s">
        <v>12</v>
      </c>
      <c r="E8" s="13">
        <v>7</v>
      </c>
      <c r="F8" s="13">
        <v>8</v>
      </c>
      <c r="G8" s="13">
        <v>9</v>
      </c>
      <c r="H8" s="13">
        <v>10</v>
      </c>
      <c r="I8" s="13">
        <v>11</v>
      </c>
      <c r="J8" s="13">
        <v>12</v>
      </c>
      <c r="K8" s="13">
        <v>13</v>
      </c>
      <c r="L8" s="13">
        <v>14</v>
      </c>
      <c r="M8" s="33">
        <f>26000*1.302/20/7.2*0.7</f>
        <v>164.55833333333331</v>
      </c>
      <c r="N8" s="30">
        <f>M8</f>
        <v>164.55833333333331</v>
      </c>
      <c r="O8" s="30">
        <f t="shared" ref="O8:U8" si="0">N8</f>
        <v>164.55833333333331</v>
      </c>
      <c r="P8" s="30">
        <f t="shared" si="0"/>
        <v>164.55833333333331</v>
      </c>
      <c r="Q8" s="30">
        <f t="shared" si="0"/>
        <v>164.55833333333331</v>
      </c>
      <c r="R8" s="30">
        <f t="shared" si="0"/>
        <v>164.55833333333331</v>
      </c>
      <c r="S8" s="30">
        <f t="shared" si="0"/>
        <v>164.55833333333331</v>
      </c>
      <c r="T8" s="30">
        <f t="shared" si="0"/>
        <v>164.55833333333331</v>
      </c>
      <c r="U8" s="30">
        <f t="shared" si="0"/>
        <v>164.55833333333331</v>
      </c>
    </row>
    <row r="9" spans="1:21" ht="60" x14ac:dyDescent="0.25">
      <c r="A9" s="8">
        <v>5</v>
      </c>
      <c r="B9" s="9" t="s">
        <v>36</v>
      </c>
      <c r="C9" s="11" t="s">
        <v>13</v>
      </c>
      <c r="D9" s="12" t="s">
        <v>12</v>
      </c>
      <c r="E9" s="13">
        <v>5</v>
      </c>
      <c r="F9" s="13">
        <v>5</v>
      </c>
      <c r="G9" s="13">
        <v>6</v>
      </c>
      <c r="H9" s="13">
        <v>6</v>
      </c>
      <c r="I9" s="13">
        <v>7</v>
      </c>
      <c r="J9" s="13">
        <v>8</v>
      </c>
      <c r="K9" s="13">
        <v>9</v>
      </c>
      <c r="L9" s="13">
        <v>10</v>
      </c>
      <c r="M9" s="39">
        <v>60</v>
      </c>
      <c r="N9" s="34">
        <f>M9*E9</f>
        <v>300</v>
      </c>
      <c r="O9" s="34">
        <f>M9*F9</f>
        <v>300</v>
      </c>
      <c r="P9" s="34">
        <f>M9*G9</f>
        <v>360</v>
      </c>
      <c r="Q9" s="34">
        <f>H9*M9</f>
        <v>360</v>
      </c>
      <c r="R9" s="34">
        <f>M9*I9</f>
        <v>420</v>
      </c>
      <c r="S9" s="34">
        <f>M9*J9</f>
        <v>480</v>
      </c>
      <c r="T9" s="34">
        <f>M9*K9</f>
        <v>540</v>
      </c>
      <c r="U9" s="34">
        <f>M9*L9</f>
        <v>600</v>
      </c>
    </row>
    <row r="10" spans="1:21" ht="30" x14ac:dyDescent="0.25">
      <c r="A10" s="14">
        <v>6</v>
      </c>
      <c r="B10" s="15" t="s">
        <v>15</v>
      </c>
      <c r="C10" s="16" t="s">
        <v>16</v>
      </c>
      <c r="D10" s="12" t="s">
        <v>12</v>
      </c>
      <c r="E10" s="10">
        <v>5</v>
      </c>
      <c r="F10" s="10">
        <v>5</v>
      </c>
      <c r="G10" s="10">
        <v>6</v>
      </c>
      <c r="H10" s="10">
        <v>6</v>
      </c>
      <c r="I10" s="10">
        <v>7</v>
      </c>
      <c r="J10" s="10">
        <v>7</v>
      </c>
      <c r="K10" s="10">
        <v>8</v>
      </c>
      <c r="L10" s="10">
        <v>8</v>
      </c>
      <c r="M10" s="31">
        <v>300</v>
      </c>
      <c r="N10" s="34">
        <f>E10*M10</f>
        <v>1500</v>
      </c>
      <c r="O10" s="34">
        <f>M10*F10</f>
        <v>1500</v>
      </c>
      <c r="P10" s="34">
        <f>M10*G10</f>
        <v>1800</v>
      </c>
      <c r="Q10" s="34">
        <f>M10*H10</f>
        <v>1800</v>
      </c>
      <c r="R10" s="34">
        <f>M10*I10</f>
        <v>2100</v>
      </c>
      <c r="S10" s="34">
        <f>M10*J10</f>
        <v>2100</v>
      </c>
      <c r="T10" s="34">
        <f>M10*K10</f>
        <v>2400</v>
      </c>
      <c r="U10" s="34">
        <f>M10*L10</f>
        <v>2400</v>
      </c>
    </row>
    <row r="11" spans="1:21" ht="45" x14ac:dyDescent="0.25">
      <c r="A11" s="14">
        <v>7</v>
      </c>
      <c r="B11" s="15" t="s">
        <v>31</v>
      </c>
      <c r="C11" s="16" t="s">
        <v>17</v>
      </c>
      <c r="D11" s="17" t="s">
        <v>12</v>
      </c>
      <c r="E11" s="10">
        <v>7</v>
      </c>
      <c r="F11" s="10">
        <v>8</v>
      </c>
      <c r="G11" s="10">
        <v>9</v>
      </c>
      <c r="H11" s="10">
        <v>10</v>
      </c>
      <c r="I11" s="10">
        <v>11</v>
      </c>
      <c r="J11" s="10">
        <v>12</v>
      </c>
      <c r="K11" s="10">
        <v>13</v>
      </c>
      <c r="L11" s="10">
        <v>14</v>
      </c>
      <c r="M11" s="1">
        <v>200</v>
      </c>
      <c r="N11" s="34">
        <f>M11*E11</f>
        <v>1400</v>
      </c>
      <c r="O11" s="34">
        <f>M11*F11</f>
        <v>1600</v>
      </c>
      <c r="P11" s="34">
        <f>M11*G11</f>
        <v>1800</v>
      </c>
      <c r="Q11" s="34">
        <f>M11*H11</f>
        <v>2000</v>
      </c>
      <c r="R11" s="34">
        <f>M11*H11</f>
        <v>2000</v>
      </c>
      <c r="S11" s="34">
        <f>M11*J11</f>
        <v>2400</v>
      </c>
      <c r="T11" s="34">
        <f>M11*K11</f>
        <v>2600</v>
      </c>
      <c r="U11" s="34">
        <f>M11*L11</f>
        <v>2800</v>
      </c>
    </row>
    <row r="12" spans="1:21" ht="57" x14ac:dyDescent="0.25">
      <c r="A12" s="40">
        <v>8</v>
      </c>
      <c r="B12" s="18" t="s">
        <v>18</v>
      </c>
      <c r="C12" s="43" t="s">
        <v>13</v>
      </c>
      <c r="D12" s="46" t="s">
        <v>37</v>
      </c>
      <c r="E12" s="49">
        <v>5</v>
      </c>
      <c r="F12" s="49">
        <v>5</v>
      </c>
      <c r="G12" s="49">
        <v>6</v>
      </c>
      <c r="H12" s="49">
        <v>6</v>
      </c>
      <c r="I12" s="49">
        <v>7</v>
      </c>
      <c r="J12" s="49">
        <v>7</v>
      </c>
      <c r="K12" s="49">
        <v>8</v>
      </c>
      <c r="L12" s="49">
        <v>8</v>
      </c>
      <c r="M12" s="1"/>
      <c r="N12" s="34"/>
      <c r="O12" s="34"/>
      <c r="P12" s="34"/>
      <c r="Q12" s="34"/>
      <c r="R12" s="34"/>
      <c r="S12" s="34"/>
      <c r="T12" s="34"/>
      <c r="U12" s="34"/>
    </row>
    <row r="13" spans="1:21" x14ac:dyDescent="0.25">
      <c r="A13" s="41"/>
      <c r="B13" s="9" t="s">
        <v>19</v>
      </c>
      <c r="C13" s="44"/>
      <c r="D13" s="47"/>
      <c r="E13" s="50"/>
      <c r="F13" s="50"/>
      <c r="G13" s="50"/>
      <c r="H13" s="50"/>
      <c r="I13" s="50"/>
      <c r="J13" s="50"/>
      <c r="K13" s="50"/>
      <c r="L13" s="50"/>
      <c r="M13" s="1">
        <v>500</v>
      </c>
      <c r="N13" s="34">
        <f>M13*E9</f>
        <v>2500</v>
      </c>
      <c r="O13" s="34">
        <f>M13*F9</f>
        <v>2500</v>
      </c>
      <c r="P13" s="34">
        <f>M13*G9</f>
        <v>3000</v>
      </c>
      <c r="Q13" s="34">
        <f>M13*H9</f>
        <v>3000</v>
      </c>
      <c r="R13" s="34">
        <f>M13*I9</f>
        <v>3500</v>
      </c>
      <c r="S13" s="34">
        <f>M13*J9</f>
        <v>4000</v>
      </c>
      <c r="T13" s="34">
        <f>K9*M13</f>
        <v>4500</v>
      </c>
      <c r="U13" s="34">
        <f>M13*L9</f>
        <v>5000</v>
      </c>
    </row>
    <row r="14" spans="1:21" ht="30" x14ac:dyDescent="0.25">
      <c r="A14" s="41"/>
      <c r="B14" s="9" t="s">
        <v>29</v>
      </c>
      <c r="C14" s="44"/>
      <c r="D14" s="47"/>
      <c r="E14" s="50"/>
      <c r="F14" s="50"/>
      <c r="G14" s="50"/>
      <c r="H14" s="50"/>
      <c r="I14" s="50"/>
      <c r="J14" s="50"/>
      <c r="K14" s="50"/>
      <c r="L14" s="50"/>
      <c r="M14" s="1">
        <v>350</v>
      </c>
      <c r="N14" s="32"/>
      <c r="O14" s="32"/>
      <c r="P14" s="32"/>
      <c r="Q14" s="32"/>
      <c r="R14" s="32"/>
      <c r="S14" s="32"/>
      <c r="T14" s="32"/>
      <c r="U14" s="32"/>
    </row>
    <row r="15" spans="1:21" x14ac:dyDescent="0.25">
      <c r="A15" s="41"/>
      <c r="B15" s="9" t="s">
        <v>20</v>
      </c>
      <c r="C15" s="44"/>
      <c r="D15" s="47"/>
      <c r="E15" s="50"/>
      <c r="F15" s="50"/>
      <c r="G15" s="50"/>
      <c r="H15" s="50"/>
      <c r="I15" s="50"/>
      <c r="J15" s="50"/>
      <c r="K15" s="50"/>
      <c r="L15" s="50"/>
      <c r="M15" s="1">
        <v>320</v>
      </c>
      <c r="N15" s="34"/>
      <c r="O15" s="34"/>
      <c r="P15" s="34"/>
      <c r="Q15" s="34"/>
      <c r="R15" s="34"/>
      <c r="S15" s="34"/>
      <c r="T15" s="34"/>
      <c r="U15" s="34"/>
    </row>
    <row r="16" spans="1:21" ht="53.25" customHeight="1" x14ac:dyDescent="0.25">
      <c r="A16" s="41"/>
      <c r="B16" s="9" t="s">
        <v>28</v>
      </c>
      <c r="C16" s="44"/>
      <c r="D16" s="47"/>
      <c r="E16" s="50"/>
      <c r="F16" s="50"/>
      <c r="G16" s="50"/>
      <c r="H16" s="50"/>
      <c r="I16" s="50"/>
      <c r="J16" s="50"/>
      <c r="K16" s="50"/>
      <c r="L16" s="50"/>
      <c r="M16" s="1">
        <v>400</v>
      </c>
      <c r="N16" s="34"/>
      <c r="O16" s="34"/>
      <c r="P16" s="34"/>
      <c r="Q16" s="34"/>
      <c r="R16" s="34"/>
      <c r="S16" s="34"/>
      <c r="T16" s="34"/>
      <c r="U16" s="34"/>
    </row>
    <row r="17" spans="1:21" ht="30" x14ac:dyDescent="0.25">
      <c r="A17" s="41"/>
      <c r="B17" s="9" t="s">
        <v>21</v>
      </c>
      <c r="C17" s="44"/>
      <c r="D17" s="47"/>
      <c r="E17" s="50"/>
      <c r="F17" s="50"/>
      <c r="G17" s="50"/>
      <c r="H17" s="50"/>
      <c r="I17" s="50"/>
      <c r="J17" s="50"/>
      <c r="K17" s="50"/>
      <c r="L17" s="50"/>
      <c r="M17" s="1">
        <v>310</v>
      </c>
      <c r="N17" s="34"/>
      <c r="O17" s="34"/>
      <c r="P17" s="34"/>
      <c r="Q17" s="34"/>
      <c r="R17" s="34"/>
      <c r="S17" s="34"/>
      <c r="T17" s="34"/>
      <c r="U17" s="34"/>
    </row>
    <row r="18" spans="1:21" x14ac:dyDescent="0.25">
      <c r="A18" s="41"/>
      <c r="B18" s="9" t="s">
        <v>22</v>
      </c>
      <c r="C18" s="44"/>
      <c r="D18" s="47"/>
      <c r="E18" s="50"/>
      <c r="F18" s="50"/>
      <c r="G18" s="50"/>
      <c r="H18" s="50"/>
      <c r="I18" s="50"/>
      <c r="J18" s="50"/>
      <c r="K18" s="50"/>
      <c r="L18" s="50"/>
      <c r="M18" s="1"/>
      <c r="N18" s="32"/>
      <c r="O18" s="32"/>
      <c r="P18" s="32"/>
      <c r="Q18" s="32"/>
      <c r="R18" s="32"/>
      <c r="S18" s="32"/>
      <c r="T18" s="32"/>
      <c r="U18" s="32"/>
    </row>
    <row r="19" spans="1:21" x14ac:dyDescent="0.25">
      <c r="A19" s="41"/>
      <c r="B19" s="9" t="s">
        <v>23</v>
      </c>
      <c r="C19" s="44"/>
      <c r="D19" s="47"/>
      <c r="E19" s="50"/>
      <c r="F19" s="50"/>
      <c r="G19" s="50"/>
      <c r="H19" s="50"/>
      <c r="I19" s="50"/>
      <c r="J19" s="50"/>
      <c r="K19" s="50"/>
      <c r="L19" s="50"/>
      <c r="M19" s="1"/>
      <c r="N19" s="32"/>
      <c r="O19" s="32"/>
      <c r="P19" s="32"/>
      <c r="Q19" s="32"/>
      <c r="R19" s="32"/>
      <c r="S19" s="32"/>
      <c r="T19" s="32"/>
      <c r="U19" s="32"/>
    </row>
    <row r="20" spans="1:21" ht="30" x14ac:dyDescent="0.25">
      <c r="A20" s="41"/>
      <c r="B20" s="9" t="s">
        <v>32</v>
      </c>
      <c r="C20" s="44"/>
      <c r="D20" s="47"/>
      <c r="E20" s="50"/>
      <c r="F20" s="50"/>
      <c r="G20" s="50"/>
      <c r="H20" s="50"/>
      <c r="I20" s="50"/>
      <c r="J20" s="50"/>
      <c r="K20" s="50"/>
      <c r="L20" s="50"/>
      <c r="M20" s="1">
        <v>300</v>
      </c>
      <c r="N20" s="34">
        <f>M20*E16</f>
        <v>0</v>
      </c>
      <c r="O20" s="34">
        <f>M20*F16</f>
        <v>0</v>
      </c>
      <c r="P20" s="34">
        <f>M20*G16</f>
        <v>0</v>
      </c>
      <c r="Q20" s="34">
        <f>M20*H16</f>
        <v>0</v>
      </c>
      <c r="R20" s="34">
        <f>M20*I16</f>
        <v>0</v>
      </c>
      <c r="S20" s="34">
        <f>M20*J16</f>
        <v>0</v>
      </c>
      <c r="T20" s="34">
        <f>K16*M20</f>
        <v>0</v>
      </c>
      <c r="U20" s="34">
        <f>M20*L16</f>
        <v>0</v>
      </c>
    </row>
    <row r="21" spans="1:21" x14ac:dyDescent="0.25">
      <c r="A21" s="42"/>
      <c r="B21" s="18" t="s">
        <v>30</v>
      </c>
      <c r="C21" s="45"/>
      <c r="D21" s="48"/>
      <c r="E21" s="51"/>
      <c r="F21" s="51"/>
      <c r="G21" s="51"/>
      <c r="H21" s="51"/>
      <c r="I21" s="51"/>
      <c r="J21" s="51"/>
      <c r="K21" s="51"/>
      <c r="L21" s="51"/>
      <c r="M21" s="1"/>
      <c r="N21" s="35">
        <f>N13</f>
        <v>2500</v>
      </c>
      <c r="O21" s="35">
        <f t="shared" ref="O21:U21" si="1">O13</f>
        <v>2500</v>
      </c>
      <c r="P21" s="35">
        <f t="shared" si="1"/>
        <v>3000</v>
      </c>
      <c r="Q21" s="35">
        <f t="shared" si="1"/>
        <v>3000</v>
      </c>
      <c r="R21" s="35">
        <f t="shared" si="1"/>
        <v>3500</v>
      </c>
      <c r="S21" s="35">
        <f t="shared" si="1"/>
        <v>4000</v>
      </c>
      <c r="T21" s="35">
        <f t="shared" si="1"/>
        <v>4500</v>
      </c>
      <c r="U21" s="35">
        <f t="shared" si="1"/>
        <v>5000</v>
      </c>
    </row>
    <row r="22" spans="1:21" ht="45" x14ac:dyDescent="0.25">
      <c r="A22" s="8">
        <v>9</v>
      </c>
      <c r="B22" s="15" t="s">
        <v>33</v>
      </c>
      <c r="C22" s="16" t="s">
        <v>24</v>
      </c>
      <c r="D22" s="17" t="s">
        <v>14</v>
      </c>
      <c r="E22" s="10">
        <v>3</v>
      </c>
      <c r="F22" s="10">
        <v>4</v>
      </c>
      <c r="G22" s="10">
        <v>4</v>
      </c>
      <c r="H22" s="10">
        <v>5</v>
      </c>
      <c r="I22" s="10">
        <v>5</v>
      </c>
      <c r="J22" s="10">
        <v>6</v>
      </c>
      <c r="K22" s="10">
        <v>6</v>
      </c>
      <c r="L22" s="10">
        <v>7</v>
      </c>
      <c r="M22" s="1">
        <v>120</v>
      </c>
      <c r="N22" s="34">
        <f>M22*E22</f>
        <v>360</v>
      </c>
      <c r="O22" s="34">
        <f>M22*F22</f>
        <v>480</v>
      </c>
      <c r="P22" s="34">
        <f>M22*G22</f>
        <v>480</v>
      </c>
      <c r="Q22" s="34">
        <f>M22*H22</f>
        <v>600</v>
      </c>
      <c r="R22" s="34">
        <f>M22*I22</f>
        <v>600</v>
      </c>
      <c r="S22" s="34">
        <f>M22*J22</f>
        <v>720</v>
      </c>
      <c r="T22" s="34">
        <f>K22*M22</f>
        <v>720</v>
      </c>
      <c r="U22" s="34">
        <f>M22*L22</f>
        <v>840</v>
      </c>
    </row>
    <row r="23" spans="1:21" ht="30" x14ac:dyDescent="0.25">
      <c r="A23" s="8">
        <v>10</v>
      </c>
      <c r="B23" s="9" t="s">
        <v>25</v>
      </c>
      <c r="C23" s="11" t="s">
        <v>26</v>
      </c>
      <c r="D23" s="12" t="s">
        <v>9</v>
      </c>
      <c r="E23" s="10">
        <v>7</v>
      </c>
      <c r="F23" s="10">
        <v>8</v>
      </c>
      <c r="G23" s="10">
        <v>9</v>
      </c>
      <c r="H23" s="10">
        <v>10</v>
      </c>
      <c r="I23" s="10">
        <v>11</v>
      </c>
      <c r="J23" s="10">
        <v>12</v>
      </c>
      <c r="K23" s="10">
        <v>13</v>
      </c>
      <c r="L23" s="10">
        <v>14</v>
      </c>
      <c r="M23" s="36">
        <f>(26000*4.75*1.302)/30/251</f>
        <v>21.354183266932271</v>
      </c>
      <c r="N23" s="34">
        <f>M23*E23</f>
        <v>149.4792828685259</v>
      </c>
      <c r="O23" s="34">
        <f>M23*F23</f>
        <v>170.83346613545817</v>
      </c>
      <c r="P23" s="34">
        <f>M23*G23</f>
        <v>192.18764940239043</v>
      </c>
      <c r="Q23" s="34">
        <f>M23*H23</f>
        <v>213.5418326693227</v>
      </c>
      <c r="R23" s="34">
        <f>M23*I23</f>
        <v>234.89601593625497</v>
      </c>
      <c r="S23" s="34">
        <f>M23*J23</f>
        <v>256.25019920318726</v>
      </c>
      <c r="T23" s="34">
        <f>M23*K23</f>
        <v>277.6043824701195</v>
      </c>
      <c r="U23" s="34">
        <f>M23*L23</f>
        <v>298.9585657370518</v>
      </c>
    </row>
    <row r="24" spans="1:21" ht="15.75" thickBot="1" x14ac:dyDescent="0.3">
      <c r="A24" s="21">
        <v>11</v>
      </c>
      <c r="B24" s="22" t="s">
        <v>27</v>
      </c>
      <c r="C24" s="23" t="s">
        <v>26</v>
      </c>
      <c r="D24" s="24" t="s">
        <v>9</v>
      </c>
      <c r="E24" s="25">
        <v>7</v>
      </c>
      <c r="F24" s="25">
        <v>8</v>
      </c>
      <c r="G24" s="25">
        <v>9</v>
      </c>
      <c r="H24" s="25">
        <v>10</v>
      </c>
      <c r="I24" s="25">
        <v>11</v>
      </c>
      <c r="J24" s="25">
        <v>12</v>
      </c>
      <c r="K24" s="25">
        <v>13</v>
      </c>
      <c r="L24" s="25">
        <v>14</v>
      </c>
      <c r="M24" s="36">
        <f>((26000+58000)*4.75*1.302)/30/448</f>
        <v>38.653124999999996</v>
      </c>
      <c r="N24" s="34">
        <f>M24*E24</f>
        <v>270.57187499999998</v>
      </c>
      <c r="O24" s="34">
        <f>M24*F24</f>
        <v>309.22499999999997</v>
      </c>
      <c r="P24" s="34">
        <f>M24*G24</f>
        <v>347.87812499999995</v>
      </c>
      <c r="Q24" s="34">
        <f>M24*H24</f>
        <v>386.53124999999994</v>
      </c>
      <c r="R24" s="34">
        <f>M24*I24</f>
        <v>425.18437499999993</v>
      </c>
      <c r="S24" s="34">
        <f>M24*J24</f>
        <v>463.83749999999998</v>
      </c>
      <c r="T24" s="34">
        <f>M24*K24</f>
        <v>502.49062499999997</v>
      </c>
      <c r="U24" s="34">
        <f>M24*L24</f>
        <v>541.14374999999995</v>
      </c>
    </row>
    <row r="25" spans="1:21" x14ac:dyDescent="0.25">
      <c r="M25" s="1"/>
      <c r="N25" s="37">
        <f>N5+N6+N7+N8+N9+N10+N11+N13+N22+N23+N24</f>
        <v>8789.2594912018594</v>
      </c>
      <c r="O25" s="37">
        <f t="shared" ref="O25:U25" si="2">O5+O6+O7+O8+O9+O10+O11+O13+O22+O23+O24</f>
        <v>9169.2667994687927</v>
      </c>
      <c r="P25" s="37">
        <f t="shared" si="2"/>
        <v>10289.274107735724</v>
      </c>
      <c r="Q25" s="37">
        <f t="shared" si="2"/>
        <v>11085.151416002656</v>
      </c>
      <c r="R25" s="37">
        <f t="shared" si="2"/>
        <v>12005.158724269588</v>
      </c>
      <c r="S25" s="37">
        <f t="shared" si="2"/>
        <v>13145.166032536519</v>
      </c>
      <c r="T25" s="37">
        <f t="shared" si="2"/>
        <v>14265.173340803452</v>
      </c>
      <c r="U25" s="37">
        <f t="shared" si="2"/>
        <v>15205.180649070384</v>
      </c>
    </row>
    <row r="26" spans="1:21" x14ac:dyDescent="0.25">
      <c r="N26" s="38">
        <f>N25/N4</f>
        <v>1255.6084987431227</v>
      </c>
      <c r="O26" s="38">
        <f t="shared" ref="O26:U26" si="3">O25/O4</f>
        <v>1146.1583499335991</v>
      </c>
      <c r="P26" s="38">
        <f t="shared" si="3"/>
        <v>1143.2526786373028</v>
      </c>
      <c r="Q26" s="38">
        <f t="shared" si="3"/>
        <v>1108.5151416002657</v>
      </c>
      <c r="R26" s="38">
        <f t="shared" si="3"/>
        <v>1091.3780658426897</v>
      </c>
      <c r="S26" s="38">
        <f t="shared" si="3"/>
        <v>1095.4305027113767</v>
      </c>
      <c r="T26" s="38">
        <f t="shared" si="3"/>
        <v>1097.3210262156501</v>
      </c>
      <c r="U26" s="38">
        <f t="shared" si="3"/>
        <v>1086.0843320764559</v>
      </c>
    </row>
  </sheetData>
  <mergeCells count="17">
    <mergeCell ref="I12:I21"/>
    <mergeCell ref="J12:J21"/>
    <mergeCell ref="K12:K21"/>
    <mergeCell ref="L12:L21"/>
    <mergeCell ref="G12:G21"/>
    <mergeCell ref="H12:H21"/>
    <mergeCell ref="A1:L1"/>
    <mergeCell ref="A3:A4"/>
    <mergeCell ref="B3:B4"/>
    <mergeCell ref="C3:C4"/>
    <mergeCell ref="D3:D4"/>
    <mergeCell ref="E3:L3"/>
    <mergeCell ref="A12:A21"/>
    <mergeCell ref="C12:C21"/>
    <mergeCell ref="D12:D21"/>
    <mergeCell ref="E12:E21"/>
    <mergeCell ref="F12:F2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Восстановление после травм и 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Татьяна Никулина</cp:lastModifiedBy>
  <dcterms:created xsi:type="dcterms:W3CDTF">2023-03-21T06:56:10Z</dcterms:created>
  <dcterms:modified xsi:type="dcterms:W3CDTF">2025-02-19T20:08:20Z</dcterms:modified>
</cp:coreProperties>
</file>